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1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<sst xmlns="http://schemas.openxmlformats.org/spreadsheetml/2006/main" count="95" uniqueCount="70">
  <si>
    <t>kg</t>
  </si>
  <si>
    <t>g</t>
  </si>
  <si>
    <t>t</t>
  </si>
  <si>
    <t>Elefant</t>
  </si>
  <si>
    <t>Erde</t>
  </si>
  <si>
    <t>Sonne</t>
  </si>
  <si>
    <t>m</t>
  </si>
  <si>
    <t>mm</t>
  </si>
  <si>
    <t>km</t>
  </si>
  <si>
    <t>m²</t>
  </si>
  <si>
    <t>mm²</t>
  </si>
  <si>
    <t>km²</t>
  </si>
  <si>
    <t>Liter</t>
  </si>
  <si>
    <t>ml</t>
  </si>
  <si>
    <t>Stubenfliege</t>
  </si>
  <si>
    <t>Hühnerei</t>
  </si>
  <si>
    <t>Lichtjahr</t>
  </si>
  <si>
    <t>Sandkorn</t>
  </si>
  <si>
    <t>Erbse</t>
  </si>
  <si>
    <t>Schnapsglas</t>
  </si>
  <si>
    <t>Fußball</t>
  </si>
  <si>
    <t>Ölfass (Barrel)</t>
  </si>
  <si>
    <t>mg</t>
  </si>
  <si>
    <t>nm</t>
  </si>
  <si>
    <t>µm²</t>
  </si>
  <si>
    <t>m³</t>
  </si>
  <si>
    <t>pL</t>
  </si>
  <si>
    <t>Grippevirus</t>
  </si>
  <si>
    <t>Druckbleistiftmine</t>
  </si>
  <si>
    <t>Eurocent</t>
  </si>
  <si>
    <t>Bierdeckel</t>
  </si>
  <si>
    <t>A4-Blatt</t>
  </si>
  <si>
    <t>Fußballfeld</t>
  </si>
  <si>
    <t>Russland</t>
  </si>
  <si>
    <t>Nadelspitze</t>
  </si>
  <si>
    <t>LÄNGE</t>
  </si>
  <si>
    <t>FLÄCHE</t>
  </si>
  <si>
    <t>MASSE</t>
  </si>
  <si>
    <t>VOLUMEN</t>
  </si>
  <si>
    <t>Rechentool für populäre Maßeinheiten</t>
  </si>
  <si>
    <t>Um eine unhandliche Maßeinheit wie µm oder m² in etwas verständlicheres wie "Dicke eines</t>
  </si>
  <si>
    <t>Haares" oder "Größe eines Fußbalfeldes" umzurechnen, kann diese Tabelle verwendet werden.</t>
  </si>
  <si>
    <t>Höhe Mount Everest</t>
  </si>
  <si>
    <t>Höhe Kölner Dom</t>
  </si>
  <si>
    <t>Abstand Erde-Mond</t>
  </si>
  <si>
    <t>Abstand Erde-Sonne</t>
  </si>
  <si>
    <t>Elektronenradius</t>
  </si>
  <si>
    <t>Protondurchmesser</t>
  </si>
  <si>
    <t>Dicke Blatt Papier</t>
  </si>
  <si>
    <t>Dicke eines Haares</t>
  </si>
  <si>
    <t>Elektronenmasse</t>
  </si>
  <si>
    <t>Protonenmasse</t>
  </si>
  <si>
    <t>Volumen Erde</t>
  </si>
  <si>
    <t>Volumen Sonne</t>
  </si>
  <si>
    <t>Volumen C-Atom</t>
  </si>
  <si>
    <t>Deutschland</t>
  </si>
  <si>
    <t xml:space="preserve"> </t>
  </si>
  <si>
    <t>Durchm. Zellkern</t>
  </si>
  <si>
    <t>Dicke Zellmembran</t>
  </si>
  <si>
    <t>Durchm. DNA-Strang</t>
  </si>
  <si>
    <t>Einfach den Wert ins grüne Feld eintragen, in den blauen erscheinen dann "Populäreinheiten".</t>
  </si>
  <si>
    <t>ha</t>
  </si>
  <si>
    <t>Bodensee</t>
  </si>
  <si>
    <t>Atlantik</t>
  </si>
  <si>
    <t>Mittelmeer</t>
  </si>
  <si>
    <t>km³</t>
  </si>
  <si>
    <t>Dicke 1 US-$</t>
  </si>
  <si>
    <t>Länge 1 US-$</t>
  </si>
  <si>
    <t>Fläche 1 US-$</t>
  </si>
  <si>
    <t>(c) Markus Krämer, www.meetmax.de, Feb. 2015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</si>
</sst>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E+00"/>
    <numFmt numFmtId="165" formatCode="0.000E+00"/>
    <numFmt numFmtId="166" formatCode="0.0E+00"/>
    <numFmt numFmtId="167" formatCode="0E+00"/>
    <numFmt numFmtId="168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11" fontId="3" fillId="0" borderId="13" xfId="0" applyNumberFormat="1" applyFont="1" applyBorder="1" applyAlignment="1">
      <alignment/>
    </xf>
    <xf numFmtId="166" fontId="0" fillId="34" borderId="11" xfId="0" applyNumberFormat="1" applyFill="1" applyBorder="1" applyAlignment="1">
      <alignment horizontal="center"/>
    </xf>
    <xf numFmtId="165" fontId="0" fillId="34" borderId="11" xfId="0" applyNumberFormat="1" applyFill="1" applyBorder="1" applyAlignment="1">
      <alignment horizontal="center"/>
    </xf>
    <xf numFmtId="165" fontId="0" fillId="34" borderId="14" xfId="0" applyNumberFormat="1" applyFill="1" applyBorder="1" applyAlignment="1">
      <alignment horizontal="center"/>
    </xf>
    <xf numFmtId="166" fontId="0" fillId="34" borderId="14" xfId="0" applyNumberFormat="1" applyFill="1" applyBorder="1" applyAlignment="1">
      <alignment horizontal="center"/>
    </xf>
    <xf numFmtId="0" fontId="0" fillId="35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5" fillId="36" borderId="0" xfId="0" applyFont="1" applyFill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48" sqref="A48"/>
    </sheetView>
  </sheetViews>
  <sheetFormatPr defaultColWidth="11.421875" defaultRowHeight="12.75"/>
  <cols>
    <col min="1" max="1" width="12.421875" style="0" bestFit="1" customWidth="1"/>
    <col min="2" max="2" width="17.7109375" style="0" customWidth="1"/>
    <col min="3" max="3" width="7.421875" style="0" customWidth="1"/>
    <col min="4" max="4" width="4.7109375" style="0" customWidth="1"/>
    <col min="5" max="5" width="22.421875" style="0" customWidth="1"/>
    <col min="6" max="6" width="15.421875" style="0" customWidth="1"/>
    <col min="7" max="7" width="12.00390625" style="0" bestFit="1" customWidth="1"/>
  </cols>
  <sheetData>
    <row r="1" spans="1:7" ht="12.75">
      <c r="A1" s="19" t="s">
        <v>39</v>
      </c>
      <c r="B1" s="19"/>
      <c r="C1" s="19"/>
      <c r="D1" s="19"/>
      <c r="E1" s="19"/>
      <c r="F1" s="19"/>
      <c r="G1" s="19"/>
    </row>
    <row r="3" ht="12.75">
      <c r="A3" t="s">
        <v>40</v>
      </c>
    </row>
    <row r="4" ht="12.75">
      <c r="A4" t="s">
        <v>41</v>
      </c>
    </row>
    <row r="5" ht="12.75">
      <c r="A5" t="s">
        <v>60</v>
      </c>
    </row>
    <row r="6" ht="13.5" thickBot="1"/>
    <row r="7" spans="1:7" ht="12.75">
      <c r="A7" s="20" t="s">
        <v>35</v>
      </c>
      <c r="B7" s="21"/>
      <c r="C7" s="22"/>
      <c r="E7" s="20" t="s">
        <v>36</v>
      </c>
      <c r="F7" s="21"/>
      <c r="G7" s="22"/>
    </row>
    <row r="8" spans="1:7" ht="12.75">
      <c r="A8" s="13">
        <v>0.15581</v>
      </c>
      <c r="B8" s="1" t="s">
        <v>6</v>
      </c>
      <c r="C8" s="2"/>
      <c r="E8" s="13">
        <v>1</v>
      </c>
      <c r="F8" s="1" t="s">
        <v>9</v>
      </c>
      <c r="G8" s="2"/>
    </row>
    <row r="9" spans="1:7" ht="12.75">
      <c r="A9" s="3">
        <f>A8*1000000000</f>
        <v>155810000</v>
      </c>
      <c r="B9" s="1" t="s">
        <v>23</v>
      </c>
      <c r="C9" s="2"/>
      <c r="E9" s="3">
        <f>E8*1000000000000000</f>
        <v>1000000000000000</v>
      </c>
      <c r="F9" s="1" t="s">
        <v>24</v>
      </c>
      <c r="G9" s="2"/>
    </row>
    <row r="10" spans="1:7" ht="12.75">
      <c r="A10" s="3">
        <f>A8*1000</f>
        <v>155.81</v>
      </c>
      <c r="B10" s="1" t="s">
        <v>7</v>
      </c>
      <c r="C10" s="2"/>
      <c r="E10" s="3">
        <f>E8*1000000</f>
        <v>1000000</v>
      </c>
      <c r="F10" s="1" t="s">
        <v>10</v>
      </c>
      <c r="G10" s="2"/>
    </row>
    <row r="11" spans="1:7" ht="12.75">
      <c r="A11" s="3">
        <f>A8/1000</f>
        <v>0.00015581000000000001</v>
      </c>
      <c r="B11" s="1" t="s">
        <v>8</v>
      </c>
      <c r="C11" s="2"/>
      <c r="E11" s="3">
        <f>E8/10000</f>
        <v>0.0001</v>
      </c>
      <c r="F11" s="14" t="s">
        <v>61</v>
      </c>
      <c r="G11" s="2"/>
    </row>
    <row r="12" spans="1:7" ht="12.75">
      <c r="A12" s="4"/>
      <c r="B12" s="1"/>
      <c r="C12" s="2"/>
      <c r="E12" s="3">
        <f>E8/1000000</f>
        <v>1E-06</v>
      </c>
      <c r="F12" s="1" t="s">
        <v>11</v>
      </c>
      <c r="G12" s="2"/>
    </row>
    <row r="13" spans="1:7" ht="12.75">
      <c r="A13" s="9">
        <f>IF(A$8&gt;C13,A$8/C13,"1 / "&amp;C13/A$8)</f>
        <v>55290986515259.05</v>
      </c>
      <c r="B13" s="1" t="s">
        <v>46</v>
      </c>
      <c r="C13" s="5">
        <v>2.818E-15</v>
      </c>
      <c r="D13" t="s">
        <v>56</v>
      </c>
      <c r="E13" s="4"/>
      <c r="F13" s="1"/>
      <c r="G13" s="2"/>
    </row>
    <row r="14" spans="1:7" ht="12.75">
      <c r="A14" s="9">
        <f>IF(A$8&gt;C14,A$8/C14,"1 / "&amp;C14/A$8)</f>
        <v>155810000000000</v>
      </c>
      <c r="B14" s="1" t="s">
        <v>47</v>
      </c>
      <c r="C14" s="5">
        <v>1E-15</v>
      </c>
      <c r="D14" t="s">
        <v>56</v>
      </c>
      <c r="E14" s="9">
        <f>IF(E$8&gt;G14,E$8/G14,"1 / "&amp;G14/E$8)</f>
        <v>20000000000000000</v>
      </c>
      <c r="F14" s="1" t="s">
        <v>27</v>
      </c>
      <c r="G14" s="5">
        <v>5E-17</v>
      </c>
    </row>
    <row r="15" spans="1:7" ht="12.75">
      <c r="A15" s="9">
        <f>IF(A$8&gt;C15,A$8/C15,"1 / "&amp;C15/A$8)</f>
        <v>77905000</v>
      </c>
      <c r="B15" s="14" t="s">
        <v>59</v>
      </c>
      <c r="C15" s="5">
        <v>2E-09</v>
      </c>
      <c r="D15" t="s">
        <v>56</v>
      </c>
      <c r="E15" s="9">
        <f aca="true" t="shared" si="0" ref="E15:E26">IF(E$8&gt;G15,E$8/G15,"1 / "&amp;G15/E$8)</f>
        <v>100000000</v>
      </c>
      <c r="F15" s="1" t="s">
        <v>34</v>
      </c>
      <c r="G15" s="5">
        <v>1E-08</v>
      </c>
    </row>
    <row r="16" spans="1:7" ht="12.75">
      <c r="A16" s="9">
        <f>IF(A$8&gt;C16,A$8/C16,"1 / "&amp;C16/A$8)</f>
        <v>31162000</v>
      </c>
      <c r="B16" s="14" t="s">
        <v>58</v>
      </c>
      <c r="C16" s="5">
        <v>5E-09</v>
      </c>
      <c r="D16" t="s">
        <v>56</v>
      </c>
      <c r="E16" s="9">
        <f t="shared" si="0"/>
        <v>5102040.816326531</v>
      </c>
      <c r="F16" s="1" t="s">
        <v>28</v>
      </c>
      <c r="G16" s="5">
        <v>1.96E-07</v>
      </c>
    </row>
    <row r="17" spans="1:7" ht="12.75">
      <c r="A17" s="9">
        <f>IF(A$8&gt;C17,A$8/C17,"1 / "&amp;C17/A$8)</f>
        <v>15581</v>
      </c>
      <c r="B17" s="14" t="s">
        <v>57</v>
      </c>
      <c r="C17" s="5">
        <v>1E-05</v>
      </c>
      <c r="D17" t="s">
        <v>56</v>
      </c>
      <c r="E17" s="9">
        <f t="shared" si="0"/>
        <v>4830.917874396136</v>
      </c>
      <c r="F17" s="1" t="s">
        <v>29</v>
      </c>
      <c r="G17" s="5">
        <v>0.000207</v>
      </c>
    </row>
    <row r="18" spans="1:7" ht="12.75">
      <c r="A18" s="9">
        <f aca="true" t="shared" si="1" ref="A18:A26">IF(A$8&gt;C18,A$8/C18,"1 / "&amp;C18/A$8)</f>
        <v>1947.625</v>
      </c>
      <c r="B18" s="1" t="s">
        <v>48</v>
      </c>
      <c r="C18" s="5">
        <v>8E-05</v>
      </c>
      <c r="D18" t="s">
        <v>56</v>
      </c>
      <c r="E18" s="9">
        <f>IF(E$8&gt;G18,E$8/G18,"1 / "&amp;G18/E$8)</f>
        <v>111.20996441281139</v>
      </c>
      <c r="F18" s="1" t="s">
        <v>30</v>
      </c>
      <c r="G18" s="5">
        <v>0.008992</v>
      </c>
    </row>
    <row r="19" spans="1:7" ht="12.75">
      <c r="A19" s="9">
        <f t="shared" si="1"/>
        <v>1416.4545454545455</v>
      </c>
      <c r="B19" s="15" t="s">
        <v>66</v>
      </c>
      <c r="C19" s="5">
        <v>0.00011</v>
      </c>
      <c r="D19" t="s">
        <v>56</v>
      </c>
      <c r="E19" s="9">
        <f>IF(E$8&gt;G19,E$8/G19,"1 / "&amp;G19/E$8)</f>
        <v>96.6286253296751</v>
      </c>
      <c r="F19" s="15" t="s">
        <v>68</v>
      </c>
      <c r="G19" s="5">
        <f>0.15581*0.06642</f>
        <v>0.010348900200000002</v>
      </c>
    </row>
    <row r="20" spans="1:7" ht="12.75">
      <c r="A20" s="9">
        <f t="shared" si="1"/>
        <v>1558.1</v>
      </c>
      <c r="B20" s="1" t="s">
        <v>49</v>
      </c>
      <c r="C20" s="5">
        <v>0.0001</v>
      </c>
      <c r="D20" t="s">
        <v>56</v>
      </c>
      <c r="E20" s="9">
        <f t="shared" si="0"/>
        <v>16</v>
      </c>
      <c r="F20" s="1" t="s">
        <v>31</v>
      </c>
      <c r="G20" s="5">
        <f>1/16</f>
        <v>0.0625</v>
      </c>
    </row>
    <row r="21" spans="1:7" ht="12.75">
      <c r="A21" s="9" t="str">
        <f t="shared" si="1"/>
        <v>1 / 1</v>
      </c>
      <c r="B21" s="16" t="s">
        <v>67</v>
      </c>
      <c r="C21" s="5">
        <v>0.15581</v>
      </c>
      <c r="D21" t="s">
        <v>56</v>
      </c>
      <c r="E21" s="9" t="str">
        <f t="shared" si="0"/>
        <v>1 / 7350</v>
      </c>
      <c r="F21" s="1" t="s">
        <v>32</v>
      </c>
      <c r="G21" s="5">
        <v>7350</v>
      </c>
    </row>
    <row r="22" spans="1:7" ht="12.75">
      <c r="A22" s="9" t="str">
        <f t="shared" si="1"/>
        <v>1 / 1010.20473653809</v>
      </c>
      <c r="B22" s="1" t="s">
        <v>43</v>
      </c>
      <c r="C22" s="5">
        <v>157.4</v>
      </c>
      <c r="E22" s="9" t="str">
        <f t="shared" si="0"/>
        <v>1 / 536000000</v>
      </c>
      <c r="F22" s="15" t="s">
        <v>62</v>
      </c>
      <c r="G22" s="5">
        <v>536000000</v>
      </c>
    </row>
    <row r="23" spans="1:7" ht="12.75">
      <c r="A23" s="9" t="str">
        <f t="shared" si="1"/>
        <v>1 / 56761.4402156473</v>
      </c>
      <c r="B23" s="1" t="s">
        <v>42</v>
      </c>
      <c r="C23" s="5">
        <v>8844</v>
      </c>
      <c r="E23" s="9" t="str">
        <f t="shared" si="0"/>
        <v>1 / 357123500000</v>
      </c>
      <c r="F23" s="1" t="s">
        <v>55</v>
      </c>
      <c r="G23" s="5">
        <f>357123.5*1000000</f>
        <v>357123500000</v>
      </c>
    </row>
    <row r="24" spans="1:7" ht="12.75">
      <c r="A24" s="9" t="str">
        <f t="shared" si="1"/>
        <v>1 / 2464540145.04846</v>
      </c>
      <c r="B24" s="1" t="s">
        <v>44</v>
      </c>
      <c r="C24" s="5">
        <v>384000000</v>
      </c>
      <c r="E24" s="9" t="str">
        <f t="shared" si="0"/>
        <v>1 / 2500000000000</v>
      </c>
      <c r="F24" s="15" t="s">
        <v>64</v>
      </c>
      <c r="G24" s="5">
        <v>2500000000000</v>
      </c>
    </row>
    <row r="25" spans="1:7" ht="12.75">
      <c r="A25" s="9" t="str">
        <f t="shared" si="1"/>
        <v>1 / 960143764841.794</v>
      </c>
      <c r="B25" s="1" t="s">
        <v>45</v>
      </c>
      <c r="C25" s="5">
        <v>149600000000</v>
      </c>
      <c r="E25" s="9" t="str">
        <f t="shared" si="0"/>
        <v>1 / 79776350000000</v>
      </c>
      <c r="F25" s="15" t="s">
        <v>63</v>
      </c>
      <c r="G25" s="5">
        <v>79776350000000</v>
      </c>
    </row>
    <row r="26" spans="1:7" ht="13.5" thickBot="1">
      <c r="A26" s="12" t="str">
        <f t="shared" si="1"/>
        <v>1 / 60714973364995800</v>
      </c>
      <c r="B26" s="7" t="s">
        <v>16</v>
      </c>
      <c r="C26" s="8">
        <v>9460000000000000</v>
      </c>
      <c r="E26" s="12" t="str">
        <f t="shared" si="0"/>
        <v>1 / 17080000000000</v>
      </c>
      <c r="F26" s="7" t="s">
        <v>33</v>
      </c>
      <c r="G26" s="8">
        <v>17080000000000</v>
      </c>
    </row>
    <row r="27" ht="12.75">
      <c r="D27" t="s">
        <v>56</v>
      </c>
    </row>
    <row r="28" ht="12.75">
      <c r="D28" t="s">
        <v>56</v>
      </c>
    </row>
    <row r="29" ht="12.75">
      <c r="D29" t="s">
        <v>56</v>
      </c>
    </row>
    <row r="30" ht="13.5" thickBot="1">
      <c r="D30" t="s">
        <v>56</v>
      </c>
    </row>
    <row r="31" spans="1:7" ht="12.75">
      <c r="A31" s="20" t="s">
        <v>37</v>
      </c>
      <c r="B31" s="21"/>
      <c r="C31" s="22"/>
      <c r="D31" t="s">
        <v>56</v>
      </c>
      <c r="E31" s="20" t="s">
        <v>38</v>
      </c>
      <c r="F31" s="21"/>
      <c r="G31" s="22"/>
    </row>
    <row r="32" spans="1:7" ht="12.75">
      <c r="A32" s="13">
        <v>80</v>
      </c>
      <c r="B32" s="1" t="s">
        <v>0</v>
      </c>
      <c r="C32" s="2"/>
      <c r="D32" t="s">
        <v>56</v>
      </c>
      <c r="E32" s="13">
        <v>1</v>
      </c>
      <c r="F32" s="1" t="s">
        <v>12</v>
      </c>
      <c r="G32" s="2"/>
    </row>
    <row r="33" spans="1:7" ht="12.75">
      <c r="A33" s="3">
        <f>A32*1000000</f>
        <v>80000000</v>
      </c>
      <c r="B33" s="1" t="s">
        <v>22</v>
      </c>
      <c r="C33" s="2"/>
      <c r="D33" t="s">
        <v>56</v>
      </c>
      <c r="E33" s="3">
        <f>E32*1000000000000</f>
        <v>1000000000000</v>
      </c>
      <c r="F33" s="1" t="s">
        <v>26</v>
      </c>
      <c r="G33" s="2"/>
    </row>
    <row r="34" spans="1:7" ht="12.75">
      <c r="A34" s="3">
        <f>A32*1000</f>
        <v>80000</v>
      </c>
      <c r="B34" s="1" t="s">
        <v>1</v>
      </c>
      <c r="C34" s="2"/>
      <c r="D34" t="s">
        <v>56</v>
      </c>
      <c r="E34" s="3">
        <f>E32*1000</f>
        <v>1000</v>
      </c>
      <c r="F34" s="1" t="s">
        <v>13</v>
      </c>
      <c r="G34" s="2"/>
    </row>
    <row r="35" spans="1:7" ht="12.75">
      <c r="A35" s="3">
        <f>A32/1000</f>
        <v>0.08</v>
      </c>
      <c r="B35" s="1" t="s">
        <v>2</v>
      </c>
      <c r="C35" s="2"/>
      <c r="E35" s="3">
        <f>E32/1000</f>
        <v>0.001</v>
      </c>
      <c r="F35" s="1" t="s">
        <v>25</v>
      </c>
      <c r="G35" s="2"/>
    </row>
    <row r="36" spans="1:7" ht="12.75">
      <c r="A36" s="17"/>
      <c r="B36" s="1"/>
      <c r="C36" s="2"/>
      <c r="D36" t="s">
        <v>56</v>
      </c>
      <c r="E36" s="3">
        <f>E35/1000000000</f>
        <v>1E-12</v>
      </c>
      <c r="F36" s="15" t="s">
        <v>65</v>
      </c>
      <c r="G36" s="2"/>
    </row>
    <row r="37" spans="1:7" ht="12.75">
      <c r="A37" s="4"/>
      <c r="B37" s="1"/>
      <c r="C37" s="2"/>
      <c r="D37" t="s">
        <v>56</v>
      </c>
      <c r="E37" s="4"/>
      <c r="F37" s="1"/>
      <c r="G37" s="2"/>
    </row>
    <row r="38" spans="1:7" ht="12.75">
      <c r="A38" s="9">
        <f>IF(A$32&gt;C38,A$32/C38,"1 / "&amp;C38/A$32)</f>
        <v>8.7821536091296E+31</v>
      </c>
      <c r="B38" s="1" t="s">
        <v>50</v>
      </c>
      <c r="C38" s="5">
        <v>9.10938291E-31</v>
      </c>
      <c r="D38" t="s">
        <v>56</v>
      </c>
      <c r="E38" s="10">
        <f>IF(E$32&gt;G38,E$32/G38,"1 / "&amp;G38/E$32)</f>
        <v>2.386634844868735E+26</v>
      </c>
      <c r="F38" s="1" t="s">
        <v>54</v>
      </c>
      <c r="G38" s="5">
        <v>4.19E-27</v>
      </c>
    </row>
    <row r="39" spans="1:7" ht="12.75">
      <c r="A39" s="9">
        <f>IF(A$32&gt;C39,A$32/C39,"1 / "&amp;C39/A$32)</f>
        <v>4.782910344709687E+28</v>
      </c>
      <c r="B39" s="1" t="s">
        <v>51</v>
      </c>
      <c r="C39" s="5">
        <v>1.672621777E-27</v>
      </c>
      <c r="D39" t="s">
        <v>56</v>
      </c>
      <c r="E39" s="10">
        <f aca="true" t="shared" si="2" ref="E39:E48">IF(E$32&gt;G39,E$32/G39,"1 / "&amp;G39/E$32)</f>
        <v>1666666.6666666667</v>
      </c>
      <c r="F39" s="1" t="s">
        <v>17</v>
      </c>
      <c r="G39" s="5">
        <v>6E-07</v>
      </c>
    </row>
    <row r="40" spans="1:7" ht="12.75">
      <c r="A40" s="9">
        <f>IF(A$32&gt;C40,A$32/C40,"1 / "&amp;C40/A$32)</f>
        <v>999999.9999999999</v>
      </c>
      <c r="B40" s="1" t="s">
        <v>14</v>
      </c>
      <c r="C40" s="6">
        <f>0.00008</f>
        <v>8E-05</v>
      </c>
      <c r="D40" t="s">
        <v>56</v>
      </c>
      <c r="E40" s="10">
        <f t="shared" si="2"/>
        <v>1000</v>
      </c>
      <c r="F40" s="1" t="s">
        <v>18</v>
      </c>
      <c r="G40" s="5">
        <v>0.001</v>
      </c>
    </row>
    <row r="41" spans="1:7" ht="12.75">
      <c r="A41" s="9">
        <f>IF(A$32&gt;C41,A$32/C41,"1 / "&amp;C41/A$32)</f>
        <v>1142.8571428571427</v>
      </c>
      <c r="B41" s="1" t="s">
        <v>15</v>
      </c>
      <c r="C41" s="6">
        <v>0.07</v>
      </c>
      <c r="D41" t="s">
        <v>56</v>
      </c>
      <c r="E41" s="10">
        <f t="shared" si="2"/>
        <v>50</v>
      </c>
      <c r="F41" s="1" t="s">
        <v>19</v>
      </c>
      <c r="G41" s="5">
        <v>0.02</v>
      </c>
    </row>
    <row r="42" spans="1:7" ht="12.75">
      <c r="A42" s="9" t="str">
        <f>IF(A$32&gt;C42,A$32/C42,"1 / "&amp;C42/A$32)</f>
        <v>1 / 62.5</v>
      </c>
      <c r="B42" s="1" t="s">
        <v>3</v>
      </c>
      <c r="C42" s="6">
        <v>5000</v>
      </c>
      <c r="E42" s="10" t="str">
        <f t="shared" si="2"/>
        <v>1 / 5.78</v>
      </c>
      <c r="F42" s="1" t="s">
        <v>20</v>
      </c>
      <c r="G42" s="5">
        <v>5.78</v>
      </c>
    </row>
    <row r="43" spans="1:7" ht="12.75">
      <c r="A43" s="9" t="str">
        <f>IF(A$32&gt;C43,A$32/C43,"1 / "&amp;C43/A$32)</f>
        <v>1 / 7.467E+22</v>
      </c>
      <c r="B43" s="1" t="s">
        <v>4</v>
      </c>
      <c r="C43" s="5">
        <v>5.9736E+24</v>
      </c>
      <c r="E43" s="10" t="str">
        <f t="shared" si="2"/>
        <v>1 / 159</v>
      </c>
      <c r="F43" s="1" t="s">
        <v>21</v>
      </c>
      <c r="G43" s="5">
        <v>159</v>
      </c>
    </row>
    <row r="44" spans="1:7" ht="13.5" thickBot="1">
      <c r="A44" s="12" t="str">
        <f>IF(A$32&gt;C44,A$32/C44,"1 / "&amp;C44/A$32)</f>
        <v>1 / 2.486375E+28</v>
      </c>
      <c r="B44" s="7" t="s">
        <v>5</v>
      </c>
      <c r="C44" s="8">
        <v>1.9891E+30</v>
      </c>
      <c r="E44" s="10" t="str">
        <f t="shared" si="2"/>
        <v>1 / 48000000000000</v>
      </c>
      <c r="F44" s="16" t="s">
        <v>62</v>
      </c>
      <c r="G44" s="5">
        <v>48000000000000</v>
      </c>
    </row>
    <row r="45" spans="5:7" ht="12.75">
      <c r="E45" s="10" t="str">
        <f t="shared" si="2"/>
        <v>1 / 4300000000000000000</v>
      </c>
      <c r="F45" s="16" t="s">
        <v>64</v>
      </c>
      <c r="G45" s="5">
        <v>4.3E+18</v>
      </c>
    </row>
    <row r="46" spans="5:7" ht="12.75">
      <c r="E46" s="10" t="str">
        <f t="shared" si="2"/>
        <v>1 / 3.547E+20</v>
      </c>
      <c r="F46" s="16" t="s">
        <v>63</v>
      </c>
      <c r="G46" s="5">
        <v>3.547E+20</v>
      </c>
    </row>
    <row r="47" spans="5:7" ht="12.75">
      <c r="E47" s="10" t="str">
        <f t="shared" si="2"/>
        <v>1 / 1.09E+24</v>
      </c>
      <c r="F47" s="1" t="s">
        <v>52</v>
      </c>
      <c r="G47" s="5">
        <v>1.09E+24</v>
      </c>
    </row>
    <row r="48" spans="1:7" ht="13.5" thickBot="1">
      <c r="A48" s="18" t="s">
        <v>69</v>
      </c>
      <c r="E48" s="11" t="str">
        <f t="shared" si="2"/>
        <v>1 / 1.412E+30</v>
      </c>
      <c r="F48" s="7" t="s">
        <v>53</v>
      </c>
      <c r="G48" s="8">
        <v>1.412E+30</v>
      </c>
    </row>
  </sheetData>
  <sheetProtection/>
  <mergeCells count="5">
    <mergeCell ref="A1:G1"/>
    <mergeCell ref="A7:C7"/>
    <mergeCell ref="E7:G7"/>
    <mergeCell ref="A31:C31"/>
    <mergeCell ref="E31:G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IWS Dresden, Fraunhofer Gesellschaft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Kraemer</dc:creator>
  <cp:keywords/>
  <dc:description/>
  <cp:lastModifiedBy>Markus Krämer</cp:lastModifiedBy>
  <cp:lastPrinted>2012-03-19T16:21:19Z</cp:lastPrinted>
  <dcterms:created xsi:type="dcterms:W3CDTF">2012-03-19T14:57:36Z</dcterms:created>
  <dcterms:modified xsi:type="dcterms:W3CDTF">2015-02-09T15:33:17Z</dcterms:modified>
  <cp:category/>
  <cp:version/>
  <cp:contentType/>
  <cp:contentStatus/>
</cp:coreProperties>
</file>